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3065" windowHeight="11640" activeTab="2"/>
  </bookViews>
  <sheets>
    <sheet name="Ramme" sheetId="4" r:id="rId1"/>
    <sheet name="Styret" sheetId="2" r:id="rId2"/>
    <sheet name="Detaljbudsjett" sheetId="3" r:id="rId3"/>
  </sheets>
  <calcPr calcId="145621"/>
</workbook>
</file>

<file path=xl/calcChain.xml><?xml version="1.0" encoding="utf-8"?>
<calcChain xmlns="http://schemas.openxmlformats.org/spreadsheetml/2006/main">
  <c r="D22" i="4" l="1"/>
  <c r="D21" i="4" l="1"/>
  <c r="H8" i="4"/>
  <c r="H21" i="4" s="1"/>
  <c r="H22" i="4" s="1"/>
  <c r="F8" i="4"/>
  <c r="C20" i="3" l="1"/>
  <c r="C12" i="3"/>
  <c r="C66" i="2"/>
  <c r="B65" i="2"/>
  <c r="C21" i="3" l="1"/>
  <c r="C28" i="3" s="1"/>
  <c r="C35" i="3" s="1"/>
  <c r="B51" i="2"/>
  <c r="B62" i="2"/>
  <c r="B18" i="2"/>
  <c r="B57" i="2" l="1"/>
  <c r="B64" i="2" s="1"/>
  <c r="B66" i="2" s="1"/>
  <c r="E22" i="4" s="1"/>
  <c r="E35" i="3"/>
  <c r="E28" i="3"/>
  <c r="C23" i="4"/>
  <c r="C19" i="4"/>
  <c r="C12" i="4"/>
  <c r="C8" i="4"/>
  <c r="D70" i="2"/>
  <c r="C68" i="2"/>
  <c r="D66" i="2"/>
  <c r="D62" i="2"/>
  <c r="D57" i="2"/>
  <c r="D55" i="2"/>
  <c r="D51" i="2"/>
  <c r="D18" i="2"/>
  <c r="C18" i="2"/>
  <c r="C65" i="2" l="1"/>
  <c r="C62" i="2"/>
  <c r="C55" i="2"/>
  <c r="C57" i="2" s="1"/>
  <c r="C64" i="2" s="1"/>
  <c r="C70" i="2" s="1"/>
  <c r="C51" i="2"/>
  <c r="D20" i="3"/>
  <c r="D12" i="3"/>
  <c r="D21" i="3" s="1"/>
  <c r="D28" i="3" s="1"/>
  <c r="D35" i="3" s="1"/>
  <c r="G19" i="4"/>
  <c r="G12" i="4"/>
  <c r="G8" i="4"/>
  <c r="F19" i="4"/>
  <c r="F12" i="4"/>
  <c r="F21" i="4" s="1"/>
  <c r="F22" i="4" s="1"/>
  <c r="E19" i="4"/>
  <c r="E12" i="4"/>
  <c r="E8" i="4"/>
  <c r="D8" i="4"/>
  <c r="D12" i="4"/>
  <c r="D19" i="4"/>
  <c r="E21" i="4" l="1"/>
  <c r="B68" i="2" s="1"/>
  <c r="B70" i="2" s="1"/>
  <c r="G21" i="4"/>
  <c r="G22" i="4" s="1"/>
  <c r="H39" i="4"/>
  <c r="G39" i="4"/>
  <c r="F39" i="4"/>
  <c r="H32" i="4"/>
  <c r="G32" i="4"/>
  <c r="F32" i="4"/>
  <c r="E50" i="3"/>
  <c r="E43" i="3"/>
  <c r="E51" i="3" s="1"/>
  <c r="E39" i="4"/>
  <c r="E32" i="4"/>
  <c r="C39" i="4"/>
  <c r="C32" i="4"/>
  <c r="D32" i="4"/>
  <c r="D39" i="4"/>
  <c r="C43" i="3"/>
  <c r="C50" i="3"/>
  <c r="C51" i="3"/>
  <c r="G40" i="4" l="1"/>
  <c r="H40" i="4"/>
  <c r="D40" i="4"/>
  <c r="E40" i="4"/>
  <c r="F40" i="4"/>
  <c r="C40" i="4"/>
  <c r="D23" i="4"/>
</calcChain>
</file>

<file path=xl/sharedStrings.xml><?xml version="1.0" encoding="utf-8"?>
<sst xmlns="http://schemas.openxmlformats.org/spreadsheetml/2006/main" count="175" uniqueCount="130">
  <si>
    <t>Avdrag på lån</t>
  </si>
  <si>
    <t>Overføring</t>
  </si>
  <si>
    <t>Salgsinntekter</t>
  </si>
  <si>
    <t>Refusjoner</t>
  </si>
  <si>
    <t>Andre driftsinntekter</t>
  </si>
  <si>
    <t>Sum driftsinntekter</t>
  </si>
  <si>
    <t>Driftsutgifter</t>
  </si>
  <si>
    <t>Driftsinntekter</t>
  </si>
  <si>
    <t>Lønn inkl sosiale utg.</t>
  </si>
  <si>
    <t>Kjøp av varer og tjenester</t>
  </si>
  <si>
    <t>Overføringer</t>
  </si>
  <si>
    <t>Kalkulatoriske avskrivninger</t>
  </si>
  <si>
    <t>Andre driftsutgifter</t>
  </si>
  <si>
    <t>Sum driftsutgifter</t>
  </si>
  <si>
    <t>Resultat av styrets fullmakt</t>
  </si>
  <si>
    <t xml:space="preserve">Driftsresultat </t>
  </si>
  <si>
    <t>Finansposter</t>
  </si>
  <si>
    <t>Renteinntekter</t>
  </si>
  <si>
    <t>Renteutgifter</t>
  </si>
  <si>
    <t>Mottatt avdrag på lån</t>
  </si>
  <si>
    <t>Ordinært resultat</t>
  </si>
  <si>
    <t>Interne finansieringstransaksjoner</t>
  </si>
  <si>
    <t>Avsetninger</t>
  </si>
  <si>
    <t>Bruk av tidligere avsetninger</t>
  </si>
  <si>
    <t>Bruk av finansiering av utgifter i kapitalregnskapet</t>
  </si>
  <si>
    <t>Regnskapsmessig resultat</t>
  </si>
  <si>
    <t>Motpost kalkulatoriske avskrivninger</t>
  </si>
  <si>
    <t>700+710</t>
  </si>
  <si>
    <t>0 + (160-165)</t>
  </si>
  <si>
    <t>1-2 - (160-165)</t>
  </si>
  <si>
    <t>Kommunal tjenesteproduksjon</t>
  </si>
  <si>
    <t>Dekning av tidligere års merforbruk</t>
  </si>
  <si>
    <t>Disp.av tidl.års mindreforbruk</t>
  </si>
  <si>
    <t>770 + 8</t>
  </si>
  <si>
    <t>Momskompensasjon</t>
  </si>
  <si>
    <t>Til styrets disposisjon</t>
  </si>
  <si>
    <t>INDRE ØSTFOLD KONTROLLUTVALGSSEKRETARIAT IKS</t>
  </si>
  <si>
    <t>Kapitalbudsjett</t>
  </si>
  <si>
    <t>Tekst</t>
  </si>
  <si>
    <t>Investeringer i varige driftsmidler</t>
  </si>
  <si>
    <t>Utlån, kjøp av aksjer og andeler</t>
  </si>
  <si>
    <t>Sum investeringer</t>
  </si>
  <si>
    <t>Bruk av lån</t>
  </si>
  <si>
    <t>Salg av fast eiendom</t>
  </si>
  <si>
    <t>Tilskudd og refusjoner vedrørende investeinger</t>
  </si>
  <si>
    <t>Mottatte avdrag på utlån, aksjesalg, andelser mv.</t>
  </si>
  <si>
    <t>Overført fra driftsbudsjettet</t>
  </si>
  <si>
    <t>Netto avsetninger</t>
  </si>
  <si>
    <t>Sum finansiering</t>
  </si>
  <si>
    <t>Udekket/udisponert</t>
  </si>
  <si>
    <t>Lønn i faste stillinger</t>
  </si>
  <si>
    <t>Møtegodtgjørelse folkevalgte</t>
  </si>
  <si>
    <t>Gruppeliv/ulykkesforsikring</t>
  </si>
  <si>
    <t>Premieavvik</t>
  </si>
  <si>
    <t>Arbeidsgiveravgift</t>
  </si>
  <si>
    <t>Kontorrekvisita</t>
  </si>
  <si>
    <t>Faglitteratur</t>
  </si>
  <si>
    <t>Bevertning</t>
  </si>
  <si>
    <t>Velferdstiltak ansatte</t>
  </si>
  <si>
    <t>Andre utgifter</t>
  </si>
  <si>
    <t>Porto</t>
  </si>
  <si>
    <t>Telefon</t>
  </si>
  <si>
    <t>Leie post/bankboks</t>
  </si>
  <si>
    <t>Banktjenester</t>
  </si>
  <si>
    <t>Kjøregodtgjørelse ansatte</t>
  </si>
  <si>
    <t>Kjøregodtgjørelse folkevalgte</t>
  </si>
  <si>
    <t>Kontingenter</t>
  </si>
  <si>
    <t>Inventar og utstyr</t>
  </si>
  <si>
    <t>Edb-utstyr</t>
  </si>
  <si>
    <t>Revisjon</t>
  </si>
  <si>
    <t>Reserverte tilleggsbevilgninger, lønn</t>
  </si>
  <si>
    <t>Sum lønn inkl. sosiale utgifter</t>
  </si>
  <si>
    <t>Ekstrahjelp</t>
  </si>
  <si>
    <t>Godtgjørelse styreleder</t>
  </si>
  <si>
    <t>Tapt arbeidsfortjeneste folkevalgte</t>
  </si>
  <si>
    <t xml:space="preserve">Pensjon </t>
  </si>
  <si>
    <t>Pensjon sikringsordningen</t>
  </si>
  <si>
    <t>Kursutgifter/konferanseutgifter</t>
  </si>
  <si>
    <t>Passasjertillegg</t>
  </si>
  <si>
    <t>Reiseutgifter (tog, fly, etc.)</t>
  </si>
  <si>
    <t>Energi</t>
  </si>
  <si>
    <t>Forsikringer</t>
  </si>
  <si>
    <t>Adm.tilskudd sikringsordn og tilskudd pensjon</t>
  </si>
  <si>
    <t>Husleie</t>
  </si>
  <si>
    <t>Avgifter, gebyrer, lisenser</t>
  </si>
  <si>
    <t>Leie av utstyr (operasjonell) av maskiner</t>
  </si>
  <si>
    <t>Kjøp av tjenester fra egne kommuner</t>
  </si>
  <si>
    <t>Sum kjøp av varer og tjenester</t>
  </si>
  <si>
    <t>Sum overføringer</t>
  </si>
  <si>
    <t>Refusjon sykepenger</t>
  </si>
  <si>
    <t>Refusjon fra andre (private og IKS)</t>
  </si>
  <si>
    <t>Sum inntekter</t>
  </si>
  <si>
    <t>Sum utgifter</t>
  </si>
  <si>
    <t>Sum nettoramme</t>
  </si>
  <si>
    <t xml:space="preserve">Eierbetalinger </t>
  </si>
  <si>
    <t>Generelle statstilskudd</t>
  </si>
  <si>
    <t>Sum disponible inntekter</t>
  </si>
  <si>
    <t>Renteinntekter og utbytte</t>
  </si>
  <si>
    <t>Renteutgifter, provisjoner og andre finansutgifter</t>
  </si>
  <si>
    <t>Netto finansinntekter/-utgifter</t>
  </si>
  <si>
    <t>Til dekn.av tidl.års regnskapsmessige merforb.</t>
  </si>
  <si>
    <t>Til ubundne avsetninger</t>
  </si>
  <si>
    <t>Til bundne avsetninger</t>
  </si>
  <si>
    <t>Bruk av tidl.årsregnskapsmess.mindreforbruk</t>
  </si>
  <si>
    <t>Bruk av ubundne avsetninger</t>
  </si>
  <si>
    <t>Bruk av bundne avsetninger</t>
  </si>
  <si>
    <t>Overført til investeringsbudsjettet</t>
  </si>
  <si>
    <t>Til styrets disponering - drift</t>
  </si>
  <si>
    <t>Sum fra skjema fordelt av styret</t>
  </si>
  <si>
    <t>Merforbruk/mindreforbruk=0</t>
  </si>
  <si>
    <t>Bredbånd</t>
  </si>
  <si>
    <t>Leie av andre lokaler</t>
  </si>
  <si>
    <t>Kjøp av tjenester fra private</t>
  </si>
  <si>
    <r>
      <t xml:space="preserve">Detaljert årsbudsjett </t>
    </r>
    <r>
      <rPr>
        <sz val="10"/>
        <rFont val="Arial"/>
      </rPr>
      <t>(minimum etter vedlegg)</t>
    </r>
  </si>
  <si>
    <t>Overtid</t>
  </si>
  <si>
    <t>Telefon/bredbånd ansatte</t>
  </si>
  <si>
    <t>Budsjett 2014</t>
  </si>
  <si>
    <t>Budsjett 2015</t>
  </si>
  <si>
    <t>Budsjett 2016</t>
  </si>
  <si>
    <t>Driftsbudsjett og økonomiplan - ramme</t>
  </si>
  <si>
    <t>Annonse, reklame og informasjon</t>
  </si>
  <si>
    <t>Budsjett 2017</t>
  </si>
  <si>
    <t>Styrets fullmakt - budsjett 2014</t>
  </si>
  <si>
    <t>Aviser og tidsskrifter</t>
  </si>
  <si>
    <t>Regnskap 2013</t>
  </si>
  <si>
    <t>Budsjett 2018</t>
  </si>
  <si>
    <t xml:space="preserve">Momskompenskajon </t>
  </si>
  <si>
    <t>X</t>
  </si>
  <si>
    <t>x</t>
  </si>
  <si>
    <t>X : Ekstra kostnader knyttet til nytt årsverk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</si>
</sst>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000"/>
    <numFmt numFmtId="168" formatCode="#,##0.00_ ;\-#,##0.00\ "/>
  </numFmts>
  <fonts count="10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0"/>
      <name val="Arial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166" fontId="0" fillId="0" borderId="0" xfId="1" applyNumberFormat="1" applyFont="1"/>
    <xf numFmtId="0" fontId="4" fillId="0" borderId="0" xfId="0" applyFont="1"/>
    <xf numFmtId="0" fontId="3" fillId="0" borderId="1" xfId="0" applyFont="1" applyBorder="1"/>
    <xf numFmtId="0" fontId="0" fillId="0" borderId="1" xfId="0" applyBorder="1"/>
    <xf numFmtId="166" fontId="0" fillId="0" borderId="1" xfId="1" applyNumberFormat="1" applyFont="1" applyBorder="1"/>
    <xf numFmtId="0" fontId="4" fillId="0" borderId="1" xfId="0" applyFont="1" applyBorder="1"/>
    <xf numFmtId="166" fontId="4" fillId="0" borderId="1" xfId="1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/>
    <xf numFmtId="0" fontId="3" fillId="3" borderId="1" xfId="0" applyFont="1" applyFill="1" applyBorder="1"/>
    <xf numFmtId="166" fontId="0" fillId="3" borderId="1" xfId="1" applyNumberFormat="1" applyFont="1" applyFill="1" applyBorder="1"/>
    <xf numFmtId="166" fontId="0" fillId="2" borderId="1" xfId="1" applyNumberFormat="1" applyFont="1" applyFill="1" applyBorder="1"/>
    <xf numFmtId="165" fontId="0" fillId="0" borderId="1" xfId="1" applyNumberFormat="1" applyFont="1" applyBorder="1"/>
    <xf numFmtId="165" fontId="0" fillId="3" borderId="1" xfId="1" applyNumberFormat="1" applyFont="1" applyFill="1" applyBorder="1"/>
    <xf numFmtId="165" fontId="0" fillId="2" borderId="1" xfId="1" applyNumberFormat="1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/>
    <xf numFmtId="165" fontId="0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0" fillId="2" borderId="1" xfId="0" applyFill="1" applyBorder="1"/>
    <xf numFmtId="0" fontId="3" fillId="2" borderId="1" xfId="0" applyFont="1" applyFill="1" applyBorder="1" applyAlignment="1">
      <alignment horizontal="center" wrapText="1"/>
    </xf>
    <xf numFmtId="166" fontId="0" fillId="0" borderId="1" xfId="0" applyNumberFormat="1" applyBorder="1"/>
    <xf numFmtId="165" fontId="0" fillId="0" borderId="1" xfId="0" applyNumberFormat="1" applyBorder="1"/>
    <xf numFmtId="0" fontId="6" fillId="0" borderId="1" xfId="0" applyFont="1" applyBorder="1"/>
    <xf numFmtId="166" fontId="3" fillId="0" borderId="1" xfId="0" applyNumberFormat="1" applyFont="1" applyBorder="1"/>
    <xf numFmtId="0" fontId="0" fillId="0" borderId="1" xfId="0" applyFill="1" applyBorder="1"/>
    <xf numFmtId="0" fontId="3" fillId="0" borderId="0" xfId="0" applyFont="1" applyFill="1"/>
    <xf numFmtId="0" fontId="3" fillId="0" borderId="1" xfId="0" applyFont="1" applyFill="1" applyBorder="1"/>
    <xf numFmtId="0" fontId="4" fillId="0" borderId="1" xfId="0" applyFont="1" applyFill="1" applyBorder="1"/>
    <xf numFmtId="165" fontId="3" fillId="0" borderId="1" xfId="1" applyNumberFormat="1" applyFont="1" applyFill="1" applyBorder="1"/>
    <xf numFmtId="0" fontId="0" fillId="0" borderId="1" xfId="0" applyFill="1" applyBorder="1" applyAlignment="1">
      <alignment horizontal="left"/>
    </xf>
    <xf numFmtId="165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0" fillId="0" borderId="0" xfId="1" applyNumberFormat="1" applyFont="1"/>
    <xf numFmtId="165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5" fontId="3" fillId="2" borderId="1" xfId="1" applyNumberFormat="1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166" fontId="1" fillId="0" borderId="1" xfId="1" applyNumberFormat="1" applyBorder="1"/>
    <xf numFmtId="166" fontId="1" fillId="0" borderId="3" xfId="1" applyNumberFormat="1" applyBorder="1"/>
    <xf numFmtId="166" fontId="3" fillId="0" borderId="4" xfId="1" applyNumberFormat="1" applyFont="1" applyBorder="1"/>
    <xf numFmtId="166" fontId="1" fillId="0" borderId="3" xfId="1" applyNumberFormat="1" applyFont="1" applyBorder="1"/>
    <xf numFmtId="166" fontId="1" fillId="0" borderId="1" xfId="1" applyNumberFormat="1" applyFont="1" applyBorder="1"/>
    <xf numFmtId="166" fontId="1" fillId="0" borderId="4" xfId="1" applyNumberFormat="1" applyBorder="1"/>
    <xf numFmtId="0" fontId="0" fillId="3" borderId="1" xfId="0" applyFill="1" applyBorder="1"/>
    <xf numFmtId="166" fontId="1" fillId="3" borderId="1" xfId="1" applyNumberFormat="1" applyFill="1" applyBorder="1"/>
    <xf numFmtId="0" fontId="1" fillId="0" borderId="1" xfId="0" applyFont="1" applyBorder="1"/>
    <xf numFmtId="166" fontId="1" fillId="0" borderId="1" xfId="0" applyNumberFormat="1" applyFont="1" applyBorder="1"/>
    <xf numFmtId="0" fontId="7" fillId="0" borderId="1" xfId="0" applyFont="1" applyBorder="1"/>
    <xf numFmtId="166" fontId="8" fillId="0" borderId="1" xfId="0" applyNumberFormat="1" applyFont="1" applyBorder="1"/>
    <xf numFmtId="0" fontId="9" fillId="0" borderId="1" xfId="0" applyFont="1" applyBorder="1"/>
    <xf numFmtId="166" fontId="9" fillId="0" borderId="1" xfId="0" applyNumberFormat="1" applyFont="1" applyBorder="1"/>
    <xf numFmtId="0" fontId="9" fillId="0" borderId="1" xfId="0" applyFont="1" applyFill="1" applyBorder="1"/>
    <xf numFmtId="165" fontId="9" fillId="0" borderId="1" xfId="0" applyNumberFormat="1" applyFont="1" applyBorder="1"/>
    <xf numFmtId="165" fontId="3" fillId="3" borderId="1" xfId="1" applyNumberFormat="1" applyFont="1" applyFill="1" applyBorder="1"/>
    <xf numFmtId="164" fontId="3" fillId="3" borderId="1" xfId="1" applyNumberFormat="1" applyFont="1" applyFill="1" applyBorder="1"/>
    <xf numFmtId="41" fontId="1" fillId="0" borderId="1" xfId="1" applyNumberFormat="1" applyBorder="1"/>
    <xf numFmtId="41" fontId="0" fillId="0" borderId="0" xfId="0" applyNumberFormat="1"/>
    <xf numFmtId="166" fontId="0" fillId="0" borderId="4" xfId="1" applyNumberFormat="1" applyFont="1" applyBorder="1"/>
    <xf numFmtId="164" fontId="0" fillId="0" borderId="0" xfId="0" applyNumberFormat="1"/>
    <xf numFmtId="167" fontId="0" fillId="0" borderId="0" xfId="0" applyNumberFormat="1"/>
    <xf numFmtId="166" fontId="4" fillId="0" borderId="4" xfId="1" applyNumberFormat="1" applyFont="1" applyBorder="1"/>
    <xf numFmtId="166" fontId="1" fillId="0" borderId="5" xfId="1" applyNumberFormat="1" applyBorder="1"/>
    <xf numFmtId="166" fontId="4" fillId="0" borderId="6" xfId="1" applyNumberFormat="1" applyFont="1" applyBorder="1"/>
    <xf numFmtId="168" fontId="1" fillId="0" borderId="1" xfId="1" applyNumberFormat="1" applyFont="1" applyBorder="1"/>
    <xf numFmtId="168" fontId="1" fillId="0" borderId="5" xfId="1" applyNumberFormat="1" applyFont="1" applyBorder="1"/>
    <xf numFmtId="168" fontId="3" fillId="0" borderId="4" xfId="1" applyNumberFormat="1" applyFont="1" applyBorder="1"/>
    <xf numFmtId="168" fontId="1" fillId="0" borderId="1" xfId="1" applyNumberFormat="1" applyBorder="1"/>
    <xf numFmtId="43" fontId="1" fillId="0" borderId="1" xfId="1" applyNumberFormat="1" applyBorder="1"/>
    <xf numFmtId="43" fontId="1" fillId="0" borderId="3" xfId="1" applyNumberFormat="1" applyFont="1" applyBorder="1"/>
    <xf numFmtId="43" fontId="1" fillId="0" borderId="3" xfId="1" applyNumberFormat="1" applyBorder="1"/>
    <xf numFmtId="43" fontId="3" fillId="0" borderId="4" xfId="1" applyNumberFormat="1" applyFont="1" applyBorder="1"/>
    <xf numFmtId="43" fontId="1" fillId="0" borderId="6" xfId="1" applyNumberFormat="1" applyFill="1" applyBorder="1"/>
    <xf numFmtId="168" fontId="4" fillId="3" borderId="1" xfId="1" applyNumberFormat="1" applyFon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7" sqref="E7"/>
    </sheetView>
  </sheetViews>
  <sheetFormatPr baseColWidth="10" defaultRowHeight="12.75" x14ac:dyDescent="0.2"/>
  <cols>
    <col min="1" max="1" width="39.5703125" customWidth="1"/>
    <col min="2" max="2" width="7.28515625" customWidth="1"/>
    <col min="3" max="3" width="13.5703125" customWidth="1"/>
    <col min="4" max="8" width="14.42578125" bestFit="1" customWidth="1"/>
  </cols>
  <sheetData>
    <row r="1" spans="1:9" ht="18" x14ac:dyDescent="0.25">
      <c r="A1" s="28" t="s">
        <v>36</v>
      </c>
      <c r="B1" s="53"/>
    </row>
    <row r="2" spans="1:9" x14ac:dyDescent="0.2">
      <c r="A2" s="54"/>
      <c r="B2" s="54"/>
    </row>
    <row r="3" spans="1:9" x14ac:dyDescent="0.2">
      <c r="A3" s="53" t="s">
        <v>119</v>
      </c>
      <c r="B3" s="53"/>
    </row>
    <row r="4" spans="1:9" x14ac:dyDescent="0.2">
      <c r="A4" s="53"/>
      <c r="B4" s="53"/>
    </row>
    <row r="5" spans="1:9" ht="28.5" customHeight="1" x14ac:dyDescent="0.2">
      <c r="A5" s="29" t="s">
        <v>38</v>
      </c>
      <c r="B5" s="29"/>
      <c r="C5" s="30" t="s">
        <v>124</v>
      </c>
      <c r="D5" s="30" t="s">
        <v>116</v>
      </c>
      <c r="E5" s="30" t="s">
        <v>117</v>
      </c>
      <c r="F5" s="30" t="s">
        <v>118</v>
      </c>
      <c r="G5" s="30" t="s">
        <v>121</v>
      </c>
      <c r="H5" s="30" t="s">
        <v>125</v>
      </c>
    </row>
    <row r="6" spans="1:9" x14ac:dyDescent="0.2">
      <c r="A6" s="5" t="s">
        <v>94</v>
      </c>
      <c r="B6" s="19">
        <v>770</v>
      </c>
      <c r="C6" s="81">
        <v>-868000</v>
      </c>
      <c r="D6" s="55">
        <v>-937000</v>
      </c>
      <c r="E6" s="8">
        <v>-1498100</v>
      </c>
      <c r="F6" s="78">
        <v>-1550000</v>
      </c>
      <c r="G6" s="8">
        <v>-1597000</v>
      </c>
      <c r="H6" s="8">
        <v>-1645000</v>
      </c>
    </row>
    <row r="7" spans="1:9" x14ac:dyDescent="0.2">
      <c r="A7" s="5" t="s">
        <v>95</v>
      </c>
      <c r="B7" s="19"/>
      <c r="C7" s="82"/>
      <c r="D7" s="79"/>
      <c r="E7" s="79"/>
      <c r="F7" s="80"/>
      <c r="G7" s="79"/>
      <c r="H7" s="79"/>
    </row>
    <row r="8" spans="1:9" x14ac:dyDescent="0.2">
      <c r="A8" s="33" t="s">
        <v>96</v>
      </c>
      <c r="B8" s="19"/>
      <c r="C8" s="83">
        <f t="shared" ref="C8:H8" si="0">SUM(C6:C7)</f>
        <v>-868000</v>
      </c>
      <c r="D8" s="57">
        <f t="shared" si="0"/>
        <v>-937000</v>
      </c>
      <c r="E8" s="57">
        <f t="shared" si="0"/>
        <v>-1498100</v>
      </c>
      <c r="F8" s="57">
        <f t="shared" si="0"/>
        <v>-1550000</v>
      </c>
      <c r="G8" s="57">
        <f t="shared" si="0"/>
        <v>-1597000</v>
      </c>
      <c r="H8" s="57">
        <f t="shared" si="0"/>
        <v>-1645000</v>
      </c>
      <c r="I8" s="1"/>
    </row>
    <row r="9" spans="1:9" s="1" customFormat="1" x14ac:dyDescent="0.2">
      <c r="A9" s="5" t="s">
        <v>97</v>
      </c>
      <c r="B9" s="19">
        <v>900</v>
      </c>
      <c r="C9" s="84">
        <v>-869.91</v>
      </c>
      <c r="D9" s="55">
        <v>0</v>
      </c>
      <c r="E9" s="55">
        <v>0</v>
      </c>
      <c r="F9" s="55">
        <v>0</v>
      </c>
      <c r="G9" s="55">
        <v>0</v>
      </c>
      <c r="H9" s="55"/>
      <c r="I9"/>
    </row>
    <row r="10" spans="1:9" x14ac:dyDescent="0.2">
      <c r="A10" s="5" t="s">
        <v>98</v>
      </c>
      <c r="B10" s="19">
        <v>500</v>
      </c>
      <c r="C10" s="85">
        <v>0</v>
      </c>
      <c r="D10" s="55">
        <v>0</v>
      </c>
      <c r="E10" s="55">
        <v>0</v>
      </c>
      <c r="F10" s="55">
        <v>0</v>
      </c>
      <c r="G10" s="55">
        <v>0</v>
      </c>
      <c r="H10" s="55"/>
    </row>
    <row r="11" spans="1:9" x14ac:dyDescent="0.2">
      <c r="A11" s="5" t="s">
        <v>0</v>
      </c>
      <c r="B11" s="19"/>
      <c r="C11" s="86">
        <v>0</v>
      </c>
      <c r="D11" s="58">
        <v>0</v>
      </c>
      <c r="E11" s="58">
        <v>0</v>
      </c>
      <c r="F11" s="58">
        <v>0</v>
      </c>
      <c r="G11" s="58">
        <v>0</v>
      </c>
      <c r="H11" s="58"/>
    </row>
    <row r="12" spans="1:9" x14ac:dyDescent="0.2">
      <c r="A12" s="33" t="s">
        <v>99</v>
      </c>
      <c r="B12" s="19"/>
      <c r="C12" s="83">
        <f>C9+C10+C11</f>
        <v>-869.91</v>
      </c>
      <c r="D12" s="57">
        <f>D9+D10+D11</f>
        <v>0</v>
      </c>
      <c r="E12" s="57">
        <f t="shared" ref="E12:G12" si="1">E9+E10+E11</f>
        <v>0</v>
      </c>
      <c r="F12" s="57">
        <f t="shared" si="1"/>
        <v>0</v>
      </c>
      <c r="G12" s="57">
        <f t="shared" si="1"/>
        <v>0</v>
      </c>
      <c r="H12" s="57"/>
      <c r="I12" s="1"/>
    </row>
    <row r="13" spans="1:9" s="1" customFormat="1" x14ac:dyDescent="0.2">
      <c r="A13" s="5" t="s">
        <v>100</v>
      </c>
      <c r="B13" s="19"/>
      <c r="C13" s="85">
        <v>0</v>
      </c>
      <c r="D13" s="55">
        <v>0</v>
      </c>
      <c r="E13" s="55">
        <v>0</v>
      </c>
      <c r="F13" s="55">
        <v>0</v>
      </c>
      <c r="G13" s="55">
        <v>0</v>
      </c>
      <c r="H13" s="55"/>
      <c r="I13"/>
    </row>
    <row r="14" spans="1:9" x14ac:dyDescent="0.2">
      <c r="A14" s="5" t="s">
        <v>101</v>
      </c>
      <c r="B14" s="19">
        <v>540</v>
      </c>
      <c r="C14" s="84">
        <v>68787.02</v>
      </c>
      <c r="D14" s="55">
        <v>0</v>
      </c>
      <c r="E14" s="55">
        <v>0</v>
      </c>
      <c r="F14" s="55">
        <v>0</v>
      </c>
      <c r="G14" s="55">
        <v>0</v>
      </c>
      <c r="H14" s="55"/>
    </row>
    <row r="15" spans="1:9" x14ac:dyDescent="0.2">
      <c r="A15" s="5" t="s">
        <v>102</v>
      </c>
      <c r="B15" s="19">
        <v>550</v>
      </c>
      <c r="C15" s="84"/>
      <c r="D15" s="55">
        <v>0</v>
      </c>
      <c r="E15" s="55">
        <v>0</v>
      </c>
      <c r="F15" s="55">
        <v>0</v>
      </c>
      <c r="G15" s="55">
        <v>0</v>
      </c>
      <c r="H15" s="55"/>
    </row>
    <row r="16" spans="1:9" x14ac:dyDescent="0.2">
      <c r="A16" s="5" t="s">
        <v>103</v>
      </c>
      <c r="B16" s="19">
        <v>930</v>
      </c>
      <c r="C16" s="81">
        <v>-68787.02</v>
      </c>
      <c r="D16" s="59">
        <v>0</v>
      </c>
      <c r="E16" s="59">
        <v>0</v>
      </c>
      <c r="F16" s="59">
        <v>0</v>
      </c>
      <c r="G16" s="59">
        <v>0</v>
      </c>
      <c r="H16" s="59"/>
    </row>
    <row r="17" spans="1:9" x14ac:dyDescent="0.2">
      <c r="A17" s="5" t="s">
        <v>104</v>
      </c>
      <c r="B17" s="19">
        <v>940</v>
      </c>
      <c r="C17" s="85">
        <v>0</v>
      </c>
      <c r="D17" s="55">
        <v>0</v>
      </c>
      <c r="E17" s="55">
        <v>0</v>
      </c>
      <c r="F17" s="55">
        <v>0</v>
      </c>
      <c r="G17" s="55">
        <v>0</v>
      </c>
      <c r="H17" s="55"/>
    </row>
    <row r="18" spans="1:9" x14ac:dyDescent="0.2">
      <c r="A18" s="5" t="s">
        <v>105</v>
      </c>
      <c r="B18" s="19">
        <v>950</v>
      </c>
      <c r="C18" s="87">
        <v>0</v>
      </c>
      <c r="D18" s="56">
        <v>0</v>
      </c>
      <c r="E18" s="56">
        <v>0</v>
      </c>
      <c r="F18" s="56">
        <v>0</v>
      </c>
      <c r="G18" s="56">
        <v>0</v>
      </c>
      <c r="H18" s="56"/>
    </row>
    <row r="19" spans="1:9" x14ac:dyDescent="0.2">
      <c r="A19" s="33" t="s">
        <v>47</v>
      </c>
      <c r="B19" s="19"/>
      <c r="C19" s="88">
        <f>SUM(C13:C18)</f>
        <v>0</v>
      </c>
      <c r="D19" s="57">
        <f>SUM(D13:D18)</f>
        <v>0</v>
      </c>
      <c r="E19" s="57">
        <f t="shared" ref="E19:G19" si="2">SUM(E13:E18)</f>
        <v>0</v>
      </c>
      <c r="F19" s="57">
        <f t="shared" si="2"/>
        <v>0</v>
      </c>
      <c r="G19" s="57">
        <f t="shared" si="2"/>
        <v>0</v>
      </c>
      <c r="H19" s="57"/>
      <c r="I19" s="1"/>
    </row>
    <row r="20" spans="1:9" s="1" customFormat="1" x14ac:dyDescent="0.2">
      <c r="A20" s="5" t="s">
        <v>106</v>
      </c>
      <c r="B20" s="19"/>
      <c r="C20" s="87">
        <v>0</v>
      </c>
      <c r="D20" s="56">
        <v>0</v>
      </c>
      <c r="E20" s="56">
        <v>0</v>
      </c>
      <c r="F20" s="56">
        <v>0</v>
      </c>
      <c r="G20" s="56">
        <v>0</v>
      </c>
      <c r="H20" s="56"/>
      <c r="I20"/>
    </row>
    <row r="21" spans="1:9" x14ac:dyDescent="0.2">
      <c r="A21" s="5" t="s">
        <v>107</v>
      </c>
      <c r="B21" s="19"/>
      <c r="C21" s="84">
        <v>-868869.91</v>
      </c>
      <c r="D21" s="75">
        <f>D8+D12+D19+D20</f>
        <v>-937000</v>
      </c>
      <c r="E21" s="60">
        <f t="shared" ref="E21:G21" si="3">E8+E12+E19+E20</f>
        <v>-1498100</v>
      </c>
      <c r="F21" s="60">
        <f t="shared" si="3"/>
        <v>-1550000</v>
      </c>
      <c r="G21" s="60">
        <f t="shared" si="3"/>
        <v>-1597000</v>
      </c>
      <c r="H21" s="60">
        <f>H8+H12+H19+H20</f>
        <v>-1645000</v>
      </c>
    </row>
    <row r="22" spans="1:9" x14ac:dyDescent="0.2">
      <c r="A22" s="5" t="s">
        <v>108</v>
      </c>
      <c r="B22" s="19"/>
      <c r="C22" s="89">
        <v>812298.82</v>
      </c>
      <c r="D22" s="73">
        <f>Styret!C66</f>
        <v>937000</v>
      </c>
      <c r="E22" s="73">
        <f>Styret!B66</f>
        <v>1498100</v>
      </c>
      <c r="F22" s="78">
        <f>F9+F13+F20+F21</f>
        <v>-1550000</v>
      </c>
      <c r="G22" s="60">
        <f t="shared" ref="G22" si="4">G9+G13+G20+G21</f>
        <v>-1597000</v>
      </c>
      <c r="H22" s="60">
        <f>H9+H13+H20+H21</f>
        <v>-1645000</v>
      </c>
      <c r="I22" s="74"/>
    </row>
    <row r="23" spans="1:9" x14ac:dyDescent="0.2">
      <c r="A23" s="61" t="s">
        <v>109</v>
      </c>
      <c r="B23" s="61"/>
      <c r="C23" s="90">
        <f>C21+C22</f>
        <v>-56571.090000000084</v>
      </c>
      <c r="D23" s="62">
        <f>D21+D22</f>
        <v>0</v>
      </c>
      <c r="E23" s="62">
        <v>0</v>
      </c>
      <c r="F23" s="62">
        <v>0</v>
      </c>
      <c r="G23" s="62">
        <v>0</v>
      </c>
      <c r="H23" s="62"/>
    </row>
    <row r="26" spans="1:9" x14ac:dyDescent="0.2">
      <c r="A26" s="1"/>
      <c r="B26" s="1"/>
    </row>
    <row r="27" spans="1:9" x14ac:dyDescent="0.2">
      <c r="A27" s="1" t="s">
        <v>37</v>
      </c>
      <c r="B27" s="1"/>
    </row>
    <row r="28" spans="1:9" x14ac:dyDescent="0.2">
      <c r="A28" s="1"/>
      <c r="B28" s="1"/>
    </row>
    <row r="29" spans="1:9" ht="25.5" x14ac:dyDescent="0.2">
      <c r="A29" s="29" t="s">
        <v>38</v>
      </c>
      <c r="B29" s="29"/>
      <c r="C29" s="30" t="s">
        <v>124</v>
      </c>
      <c r="D29" s="30" t="s">
        <v>116</v>
      </c>
      <c r="E29" s="30" t="s">
        <v>117</v>
      </c>
      <c r="F29" s="30" t="s">
        <v>118</v>
      </c>
      <c r="G29" s="30" t="s">
        <v>121</v>
      </c>
      <c r="H29" s="30" t="s">
        <v>125</v>
      </c>
    </row>
    <row r="30" spans="1:9" x14ac:dyDescent="0.2">
      <c r="A30" s="63" t="s">
        <v>39</v>
      </c>
      <c r="B30" s="63"/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</row>
    <row r="31" spans="1:9" x14ac:dyDescent="0.2">
      <c r="A31" s="63" t="s">
        <v>40</v>
      </c>
      <c r="B31" s="63"/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</row>
    <row r="32" spans="1:9" x14ac:dyDescent="0.2">
      <c r="A32" s="65" t="s">
        <v>41</v>
      </c>
      <c r="B32" s="65"/>
      <c r="C32" s="66">
        <f>SUM(C30:C31)</f>
        <v>0</v>
      </c>
      <c r="D32" s="66">
        <f>SUM(D30:D31)</f>
        <v>0</v>
      </c>
      <c r="E32" s="66">
        <f>SUM(E30:E31)</f>
        <v>0</v>
      </c>
      <c r="F32" s="66">
        <f t="shared" ref="F32:H32" si="5">SUM(F30:F31)</f>
        <v>0</v>
      </c>
      <c r="G32" s="66">
        <f t="shared" si="5"/>
        <v>0</v>
      </c>
      <c r="H32" s="66">
        <f t="shared" si="5"/>
        <v>0</v>
      </c>
      <c r="I32" s="1"/>
    </row>
    <row r="33" spans="1:9" s="1" customFormat="1" x14ac:dyDescent="0.2">
      <c r="A33" s="67" t="s">
        <v>42</v>
      </c>
      <c r="B33" s="67"/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/>
    </row>
    <row r="34" spans="1:9" x14ac:dyDescent="0.2">
      <c r="A34" s="67" t="s">
        <v>43</v>
      </c>
      <c r="B34" s="67"/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9" x14ac:dyDescent="0.2">
      <c r="A35" s="67" t="s">
        <v>44</v>
      </c>
      <c r="B35" s="67"/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9" x14ac:dyDescent="0.2">
      <c r="A36" s="67" t="s">
        <v>45</v>
      </c>
      <c r="B36" s="67"/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9" x14ac:dyDescent="0.2">
      <c r="A37" s="67" t="s">
        <v>46</v>
      </c>
      <c r="B37" s="67"/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9" x14ac:dyDescent="0.2">
      <c r="A38" s="67" t="s">
        <v>47</v>
      </c>
      <c r="B38" s="67"/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</row>
    <row r="39" spans="1:9" x14ac:dyDescent="0.2">
      <c r="A39" s="65" t="s">
        <v>48</v>
      </c>
      <c r="B39" s="65"/>
      <c r="C39" s="66">
        <f>SUM(C33:C38)</f>
        <v>0</v>
      </c>
      <c r="D39" s="66">
        <f>SUM(D33:D38)</f>
        <v>0</v>
      </c>
      <c r="E39" s="66">
        <f>SUM(E33:E38)</f>
        <v>0</v>
      </c>
      <c r="F39" s="66">
        <f t="shared" ref="F39:H39" si="6">SUM(F33:F38)</f>
        <v>0</v>
      </c>
      <c r="G39" s="66">
        <f t="shared" si="6"/>
        <v>0</v>
      </c>
      <c r="H39" s="66">
        <f t="shared" si="6"/>
        <v>0</v>
      </c>
      <c r="I39" s="1"/>
    </row>
    <row r="40" spans="1:9" s="1" customFormat="1" x14ac:dyDescent="0.2">
      <c r="A40" s="69" t="s">
        <v>49</v>
      </c>
      <c r="B40" s="69"/>
      <c r="C40" s="70">
        <f>C32-C39</f>
        <v>0</v>
      </c>
      <c r="D40" s="70">
        <f>D32-D39</f>
        <v>0</v>
      </c>
      <c r="E40" s="70">
        <f>E32-E39</f>
        <v>0</v>
      </c>
      <c r="F40" s="70">
        <f t="shared" ref="F40:H40" si="7">F32-F39</f>
        <v>0</v>
      </c>
      <c r="G40" s="70">
        <f t="shared" si="7"/>
        <v>0</v>
      </c>
      <c r="H40" s="70">
        <f t="shared" si="7"/>
        <v>0</v>
      </c>
      <c r="I40"/>
    </row>
  </sheetData>
  <phoneticPr fontId="0" type="noConversion"/>
  <printOptions horizontalCentered="1"/>
  <pageMargins left="0.78740157480314965" right="0.78740157480314965" top="0.39370078740157483" bottom="0.39370078740157483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A40" workbookViewId="0">
      <selection activeCell="B51" sqref="B51"/>
    </sheetView>
  </sheetViews>
  <sheetFormatPr baseColWidth="10" defaultRowHeight="12.75" x14ac:dyDescent="0.2"/>
  <cols>
    <col min="1" max="1" width="34.5703125" customWidth="1"/>
    <col min="2" max="2" width="13.85546875" style="2" bestFit="1" customWidth="1"/>
    <col min="3" max="3" width="14.42578125" style="2" customWidth="1"/>
    <col min="4" max="4" width="13.85546875" style="2" bestFit="1" customWidth="1"/>
  </cols>
  <sheetData>
    <row r="1" spans="1:6" ht="18" x14ac:dyDescent="0.25">
      <c r="A1" s="28" t="s">
        <v>36</v>
      </c>
    </row>
    <row r="3" spans="1:6" x14ac:dyDescent="0.2">
      <c r="A3" s="1" t="s">
        <v>122</v>
      </c>
    </row>
    <row r="5" spans="1:6" ht="25.5" x14ac:dyDescent="0.2">
      <c r="A5" s="11"/>
      <c r="B5" s="30" t="s">
        <v>117</v>
      </c>
      <c r="C5" s="30" t="s">
        <v>116</v>
      </c>
      <c r="D5" s="30" t="s">
        <v>124</v>
      </c>
    </row>
    <row r="6" spans="1:6" x14ac:dyDescent="0.2">
      <c r="A6" s="35" t="s">
        <v>50</v>
      </c>
      <c r="B6" s="48">
        <v>950000</v>
      </c>
      <c r="C6" s="48">
        <v>445000</v>
      </c>
      <c r="D6" s="47">
        <v>411564.14</v>
      </c>
      <c r="E6" t="s">
        <v>127</v>
      </c>
      <c r="F6" s="76"/>
    </row>
    <row r="7" spans="1:6" x14ac:dyDescent="0.2">
      <c r="A7" s="35" t="s">
        <v>72</v>
      </c>
      <c r="B7" s="48">
        <v>0</v>
      </c>
      <c r="C7" s="48">
        <v>50000</v>
      </c>
      <c r="D7" s="47">
        <v>0</v>
      </c>
    </row>
    <row r="8" spans="1:6" x14ac:dyDescent="0.2">
      <c r="A8" s="38" t="s">
        <v>114</v>
      </c>
      <c r="B8" s="48">
        <v>0</v>
      </c>
      <c r="C8" s="48">
        <v>0</v>
      </c>
      <c r="D8" s="47">
        <v>13783.02</v>
      </c>
    </row>
    <row r="9" spans="1:6" x14ac:dyDescent="0.2">
      <c r="A9" s="38" t="s">
        <v>115</v>
      </c>
      <c r="B9" s="48">
        <v>4200</v>
      </c>
      <c r="C9" s="48">
        <v>4200</v>
      </c>
      <c r="D9" s="47">
        <v>4000</v>
      </c>
      <c r="F9" s="76"/>
    </row>
    <row r="10" spans="1:6" x14ac:dyDescent="0.2">
      <c r="A10" s="35" t="s">
        <v>51</v>
      </c>
      <c r="B10" s="48">
        <v>36000</v>
      </c>
      <c r="C10" s="48">
        <v>25000</v>
      </c>
      <c r="D10" s="47">
        <v>21800</v>
      </c>
      <c r="E10" t="s">
        <v>127</v>
      </c>
      <c r="F10" s="76"/>
    </row>
    <row r="11" spans="1:6" x14ac:dyDescent="0.2">
      <c r="A11" s="35" t="s">
        <v>73</v>
      </c>
      <c r="B11" s="48">
        <v>10000</v>
      </c>
      <c r="C11" s="48">
        <v>11000</v>
      </c>
      <c r="D11" s="47">
        <v>6000</v>
      </c>
    </row>
    <row r="12" spans="1:6" x14ac:dyDescent="0.2">
      <c r="A12" s="35" t="s">
        <v>74</v>
      </c>
      <c r="B12" s="48">
        <v>12000</v>
      </c>
      <c r="C12" s="48">
        <v>12000</v>
      </c>
      <c r="D12" s="47">
        <v>0</v>
      </c>
      <c r="F12" s="77"/>
    </row>
    <row r="13" spans="1:6" x14ac:dyDescent="0.2">
      <c r="A13" s="35" t="s">
        <v>75</v>
      </c>
      <c r="B13" s="48">
        <v>80000</v>
      </c>
      <c r="C13" s="48">
        <v>65000</v>
      </c>
      <c r="D13" s="47">
        <v>43357.36</v>
      </c>
      <c r="E13" t="s">
        <v>128</v>
      </c>
    </row>
    <row r="14" spans="1:6" x14ac:dyDescent="0.2">
      <c r="A14" s="35" t="s">
        <v>76</v>
      </c>
      <c r="B14" s="48">
        <v>0</v>
      </c>
      <c r="C14" s="48">
        <v>0</v>
      </c>
      <c r="D14" s="47">
        <v>853</v>
      </c>
      <c r="F14" s="76"/>
    </row>
    <row r="15" spans="1:6" x14ac:dyDescent="0.2">
      <c r="A15" s="35" t="s">
        <v>52</v>
      </c>
      <c r="B15" s="48">
        <v>2500</v>
      </c>
      <c r="C15" s="48">
        <v>1400</v>
      </c>
      <c r="D15" s="47">
        <v>1299.1199999999999</v>
      </c>
      <c r="E15" t="s">
        <v>128</v>
      </c>
    </row>
    <row r="16" spans="1:6" x14ac:dyDescent="0.2">
      <c r="A16" s="35" t="s">
        <v>53</v>
      </c>
      <c r="B16" s="48">
        <v>0</v>
      </c>
      <c r="C16" s="48">
        <v>0</v>
      </c>
      <c r="D16" s="47">
        <v>2801</v>
      </c>
    </row>
    <row r="17" spans="1:5" x14ac:dyDescent="0.2">
      <c r="A17" s="35" t="s">
        <v>54</v>
      </c>
      <c r="B17" s="48">
        <v>140000</v>
      </c>
      <c r="C17" s="48">
        <v>87000</v>
      </c>
      <c r="D17" s="47">
        <v>71175.89</v>
      </c>
      <c r="E17" t="s">
        <v>128</v>
      </c>
    </row>
    <row r="18" spans="1:5" s="36" customFormat="1" x14ac:dyDescent="0.2">
      <c r="A18" s="37" t="s">
        <v>71</v>
      </c>
      <c r="B18" s="43">
        <f>SUM(B6:B17)</f>
        <v>1234700</v>
      </c>
      <c r="C18" s="43">
        <f>SUM(C6:C17)</f>
        <v>700600</v>
      </c>
      <c r="D18" s="39">
        <f>SUM(D6:D17)</f>
        <v>576633.53</v>
      </c>
      <c r="E18" s="36" t="s">
        <v>128</v>
      </c>
    </row>
    <row r="19" spans="1:5" x14ac:dyDescent="0.2">
      <c r="A19" s="35" t="s">
        <v>55</v>
      </c>
      <c r="B19" s="48">
        <v>18000</v>
      </c>
      <c r="C19" s="48">
        <v>18000</v>
      </c>
      <c r="D19" s="47">
        <v>5463.39</v>
      </c>
    </row>
    <row r="20" spans="1:5" x14ac:dyDescent="0.2">
      <c r="A20" s="35" t="s">
        <v>56</v>
      </c>
      <c r="B20" s="48">
        <v>1000</v>
      </c>
      <c r="C20" s="48">
        <v>1000</v>
      </c>
      <c r="D20" s="47">
        <v>300</v>
      </c>
    </row>
    <row r="21" spans="1:5" x14ac:dyDescent="0.2">
      <c r="A21" s="35" t="s">
        <v>123</v>
      </c>
      <c r="B21" s="48">
        <v>2700</v>
      </c>
      <c r="C21" s="48">
        <v>2700</v>
      </c>
      <c r="D21" s="47">
        <v>2616.11</v>
      </c>
    </row>
    <row r="22" spans="1:5" x14ac:dyDescent="0.2">
      <c r="A22" s="35" t="s">
        <v>57</v>
      </c>
      <c r="B22" s="48">
        <v>4000</v>
      </c>
      <c r="C22" s="48">
        <v>4000</v>
      </c>
      <c r="D22" s="47">
        <v>6058.58</v>
      </c>
    </row>
    <row r="23" spans="1:5" x14ac:dyDescent="0.2">
      <c r="A23" s="35" t="s">
        <v>58</v>
      </c>
      <c r="B23" s="48">
        <v>2500</v>
      </c>
      <c r="C23" s="48">
        <v>2500</v>
      </c>
      <c r="D23" s="47">
        <v>1393.8</v>
      </c>
    </row>
    <row r="24" spans="1:5" x14ac:dyDescent="0.2">
      <c r="A24" s="35" t="s">
        <v>59</v>
      </c>
      <c r="B24" s="48">
        <v>4000</v>
      </c>
      <c r="C24" s="48">
        <v>4000</v>
      </c>
      <c r="D24" s="47">
        <v>5494.7</v>
      </c>
    </row>
    <row r="25" spans="1:5" x14ac:dyDescent="0.2">
      <c r="A25" s="35" t="s">
        <v>60</v>
      </c>
      <c r="B25" s="48">
        <v>20600</v>
      </c>
      <c r="C25" s="48">
        <v>20600</v>
      </c>
      <c r="D25" s="47">
        <v>13899.08</v>
      </c>
    </row>
    <row r="26" spans="1:5" x14ac:dyDescent="0.2">
      <c r="A26" s="35" t="s">
        <v>61</v>
      </c>
      <c r="B26" s="48">
        <v>10600</v>
      </c>
      <c r="C26" s="48">
        <v>10600</v>
      </c>
      <c r="D26" s="47">
        <v>4139.53</v>
      </c>
    </row>
    <row r="27" spans="1:5" x14ac:dyDescent="0.2">
      <c r="A27" s="35" t="s">
        <v>62</v>
      </c>
      <c r="B27" s="48">
        <v>0</v>
      </c>
      <c r="C27" s="48">
        <v>0</v>
      </c>
      <c r="D27" s="47">
        <v>0</v>
      </c>
    </row>
    <row r="28" spans="1:5" x14ac:dyDescent="0.2">
      <c r="A28" s="35" t="s">
        <v>63</v>
      </c>
      <c r="B28" s="48">
        <v>300</v>
      </c>
      <c r="C28" s="48">
        <v>300</v>
      </c>
      <c r="D28" s="47">
        <v>225</v>
      </c>
    </row>
    <row r="29" spans="1:5" x14ac:dyDescent="0.2">
      <c r="A29" s="35" t="s">
        <v>110</v>
      </c>
      <c r="B29" s="48">
        <v>300</v>
      </c>
      <c r="C29" s="48">
        <v>300</v>
      </c>
      <c r="D29" s="47">
        <v>311.93</v>
      </c>
    </row>
    <row r="30" spans="1:5" x14ac:dyDescent="0.2">
      <c r="A30" s="35" t="s">
        <v>120</v>
      </c>
      <c r="B30" s="48">
        <v>0</v>
      </c>
      <c r="C30" s="48">
        <v>0</v>
      </c>
      <c r="D30" s="47">
        <v>36500</v>
      </c>
    </row>
    <row r="31" spans="1:5" x14ac:dyDescent="0.2">
      <c r="A31" s="35" t="s">
        <v>77</v>
      </c>
      <c r="B31" s="48">
        <v>26000</v>
      </c>
      <c r="C31" s="48">
        <v>26000</v>
      </c>
      <c r="D31" s="47">
        <v>23686.85</v>
      </c>
    </row>
    <row r="32" spans="1:5" x14ac:dyDescent="0.2">
      <c r="A32" s="35" t="s">
        <v>64</v>
      </c>
      <c r="B32" s="48">
        <v>25000</v>
      </c>
      <c r="C32" s="48">
        <v>22000</v>
      </c>
      <c r="D32" s="47">
        <v>25989.27</v>
      </c>
      <c r="E32" t="s">
        <v>128</v>
      </c>
    </row>
    <row r="33" spans="1:5" x14ac:dyDescent="0.2">
      <c r="A33" s="35" t="s">
        <v>78</v>
      </c>
      <c r="B33" s="48">
        <v>0</v>
      </c>
      <c r="C33" s="48">
        <v>0</v>
      </c>
      <c r="D33" s="47">
        <v>229.4</v>
      </c>
    </row>
    <row r="34" spans="1:5" x14ac:dyDescent="0.2">
      <c r="A34" s="35" t="s">
        <v>65</v>
      </c>
      <c r="B34" s="48">
        <v>9000</v>
      </c>
      <c r="C34" s="48">
        <v>9000</v>
      </c>
      <c r="D34" s="47">
        <v>8681.77</v>
      </c>
    </row>
    <row r="35" spans="1:5" x14ac:dyDescent="0.2">
      <c r="A35" s="35" t="s">
        <v>79</v>
      </c>
      <c r="B35" s="48">
        <v>1400</v>
      </c>
      <c r="C35" s="48">
        <v>1400</v>
      </c>
      <c r="D35" s="47">
        <v>960.19</v>
      </c>
    </row>
    <row r="36" spans="1:5" x14ac:dyDescent="0.2">
      <c r="A36" s="35" t="s">
        <v>80</v>
      </c>
      <c r="B36" s="48">
        <v>10000</v>
      </c>
      <c r="C36" s="48">
        <v>2000</v>
      </c>
      <c r="D36" s="47">
        <v>3500</v>
      </c>
      <c r="E36" t="s">
        <v>128</v>
      </c>
    </row>
    <row r="37" spans="1:5" x14ac:dyDescent="0.2">
      <c r="A37" s="35" t="s">
        <v>81</v>
      </c>
      <c r="B37" s="48">
        <v>3000</v>
      </c>
      <c r="C37" s="48">
        <v>3000</v>
      </c>
      <c r="D37" s="47">
        <v>2843.88</v>
      </c>
    </row>
    <row r="38" spans="1:5" x14ac:dyDescent="0.2">
      <c r="A38" s="35" t="s">
        <v>82</v>
      </c>
      <c r="B38" s="48">
        <v>0</v>
      </c>
      <c r="C38" s="48">
        <v>0</v>
      </c>
      <c r="D38" s="47">
        <v>3.2</v>
      </c>
    </row>
    <row r="39" spans="1:5" x14ac:dyDescent="0.2">
      <c r="A39" s="40" t="s">
        <v>83</v>
      </c>
      <c r="B39" s="48">
        <v>25000</v>
      </c>
      <c r="C39" s="48">
        <v>18000</v>
      </c>
      <c r="D39" s="47">
        <v>17500</v>
      </c>
      <c r="E39" t="s">
        <v>128</v>
      </c>
    </row>
    <row r="40" spans="1:5" x14ac:dyDescent="0.2">
      <c r="A40" s="40" t="s">
        <v>111</v>
      </c>
      <c r="B40" s="48">
        <v>0</v>
      </c>
      <c r="C40" s="48">
        <v>0</v>
      </c>
      <c r="D40" s="47">
        <v>0</v>
      </c>
    </row>
    <row r="41" spans="1:5" x14ac:dyDescent="0.2">
      <c r="A41" s="40" t="s">
        <v>84</v>
      </c>
      <c r="B41" s="48">
        <v>17000</v>
      </c>
      <c r="C41" s="48">
        <v>17000</v>
      </c>
      <c r="D41" s="47">
        <v>15525.55</v>
      </c>
    </row>
    <row r="42" spans="1:5" x14ac:dyDescent="0.2">
      <c r="A42" s="35" t="s">
        <v>66</v>
      </c>
      <c r="B42" s="48">
        <v>27000</v>
      </c>
      <c r="C42" s="48">
        <v>27000</v>
      </c>
      <c r="D42" s="47">
        <v>25265</v>
      </c>
    </row>
    <row r="43" spans="1:5" x14ac:dyDescent="0.2">
      <c r="A43" s="35" t="s">
        <v>67</v>
      </c>
      <c r="B43" s="48">
        <v>5000</v>
      </c>
      <c r="C43" s="48">
        <v>3000</v>
      </c>
      <c r="D43" s="47">
        <v>2364</v>
      </c>
      <c r="E43" t="s">
        <v>128</v>
      </c>
    </row>
    <row r="44" spans="1:5" x14ac:dyDescent="0.2">
      <c r="A44" s="35" t="s">
        <v>68</v>
      </c>
      <c r="B44" s="48">
        <v>10000</v>
      </c>
      <c r="C44" s="48">
        <v>3000</v>
      </c>
      <c r="D44" s="47">
        <v>0</v>
      </c>
      <c r="E44" t="s">
        <v>128</v>
      </c>
    </row>
    <row r="45" spans="1:5" x14ac:dyDescent="0.2">
      <c r="A45" s="35" t="s">
        <v>85</v>
      </c>
      <c r="B45" s="48">
        <v>20000</v>
      </c>
      <c r="C45" s="48">
        <v>20000</v>
      </c>
      <c r="D45" s="47">
        <v>16614.060000000001</v>
      </c>
    </row>
    <row r="46" spans="1:5" x14ac:dyDescent="0.2">
      <c r="A46" s="35"/>
      <c r="B46" s="48"/>
      <c r="C46" s="48"/>
      <c r="D46" s="47"/>
    </row>
    <row r="47" spans="1:5" x14ac:dyDescent="0.2">
      <c r="A47" s="35"/>
      <c r="B47" s="48"/>
      <c r="C47" s="48"/>
      <c r="D47" s="47"/>
    </row>
    <row r="48" spans="1:5" x14ac:dyDescent="0.2">
      <c r="A48" s="35" t="s">
        <v>69</v>
      </c>
      <c r="B48" s="48">
        <v>6000</v>
      </c>
      <c r="C48" s="48">
        <v>6000</v>
      </c>
      <c r="D48" s="47">
        <v>4500</v>
      </c>
    </row>
    <row r="49" spans="1:4" x14ac:dyDescent="0.2">
      <c r="A49" s="35" t="s">
        <v>112</v>
      </c>
      <c r="B49" s="48">
        <v>0</v>
      </c>
      <c r="C49" s="48">
        <v>0</v>
      </c>
      <c r="D49" s="47">
        <v>0</v>
      </c>
    </row>
    <row r="50" spans="1:4" x14ac:dyDescent="0.2">
      <c r="A50" s="35" t="s">
        <v>86</v>
      </c>
      <c r="B50" s="48">
        <v>15000</v>
      </c>
      <c r="C50" s="48">
        <v>15000</v>
      </c>
      <c r="D50" s="47">
        <v>11600</v>
      </c>
    </row>
    <row r="51" spans="1:4" x14ac:dyDescent="0.2">
      <c r="A51" s="37" t="s">
        <v>87</v>
      </c>
      <c r="B51" s="42">
        <f>SUM(B19:B50)</f>
        <v>263400</v>
      </c>
      <c r="C51" s="42">
        <f>SUM(C19:C50)</f>
        <v>236400</v>
      </c>
      <c r="D51" s="41">
        <f>SUM(D19:D50)</f>
        <v>235665.29</v>
      </c>
    </row>
    <row r="52" spans="1:4" x14ac:dyDescent="0.2">
      <c r="A52" s="35"/>
      <c r="B52" s="42"/>
      <c r="C52" s="42"/>
      <c r="D52" s="41"/>
    </row>
    <row r="53" spans="1:4" x14ac:dyDescent="0.2">
      <c r="A53" s="35" t="s">
        <v>34</v>
      </c>
      <c r="B53" s="42">
        <v>0</v>
      </c>
      <c r="C53" s="42">
        <v>0</v>
      </c>
      <c r="D53" s="47">
        <v>24918.51</v>
      </c>
    </row>
    <row r="54" spans="1:4" x14ac:dyDescent="0.2">
      <c r="A54" s="35" t="s">
        <v>70</v>
      </c>
      <c r="B54" s="48"/>
      <c r="C54" s="48">
        <v>0</v>
      </c>
      <c r="D54" s="47">
        <v>0</v>
      </c>
    </row>
    <row r="55" spans="1:4" x14ac:dyDescent="0.2">
      <c r="A55" s="37" t="s">
        <v>88</v>
      </c>
      <c r="B55" s="42"/>
      <c r="C55" s="42">
        <f>SUM(C53:C54)</f>
        <v>0</v>
      </c>
      <c r="D55" s="41">
        <f>SUM(D53:D54)</f>
        <v>24918.51</v>
      </c>
    </row>
    <row r="56" spans="1:4" x14ac:dyDescent="0.2">
      <c r="A56" s="35"/>
      <c r="B56" s="42"/>
      <c r="C56" s="42"/>
      <c r="D56" s="41"/>
    </row>
    <row r="57" spans="1:4" s="1" customFormat="1" x14ac:dyDescent="0.2">
      <c r="A57" s="11" t="s">
        <v>6</v>
      </c>
      <c r="B57" s="50">
        <f>B18+B51+B55</f>
        <v>1498100</v>
      </c>
      <c r="C57" s="50">
        <f>C18+C51+C55</f>
        <v>937000</v>
      </c>
      <c r="D57" s="49">
        <f>D18+D51+D55</f>
        <v>837217.33000000007</v>
      </c>
    </row>
    <row r="58" spans="1:4" x14ac:dyDescent="0.2">
      <c r="A58" s="38" t="s">
        <v>126</v>
      </c>
      <c r="B58" s="42"/>
      <c r="C58" s="42"/>
      <c r="D58" s="41">
        <v>-24918.51</v>
      </c>
    </row>
    <row r="59" spans="1:4" x14ac:dyDescent="0.2">
      <c r="A59" s="38" t="s">
        <v>89</v>
      </c>
      <c r="B59" s="48"/>
      <c r="C59" s="48">
        <v>0</v>
      </c>
      <c r="D59" s="47">
        <v>0</v>
      </c>
    </row>
    <row r="60" spans="1:4" x14ac:dyDescent="0.2">
      <c r="A60" s="38" t="s">
        <v>90</v>
      </c>
      <c r="B60" s="48"/>
      <c r="C60" s="48">
        <v>0</v>
      </c>
      <c r="D60" s="47">
        <v>0</v>
      </c>
    </row>
    <row r="61" spans="1:4" x14ac:dyDescent="0.2">
      <c r="A61" s="35"/>
      <c r="B61" s="42"/>
      <c r="C61" s="42"/>
      <c r="D61" s="41"/>
    </row>
    <row r="62" spans="1:4" s="1" customFormat="1" x14ac:dyDescent="0.2">
      <c r="A62" s="11" t="s">
        <v>7</v>
      </c>
      <c r="B62" s="52">
        <f>SUM(B59:B61)</f>
        <v>0</v>
      </c>
      <c r="C62" s="52">
        <f>SUM(C59:C61)</f>
        <v>0</v>
      </c>
      <c r="D62" s="51">
        <f>SUM(D58:D60)</f>
        <v>-24918.51</v>
      </c>
    </row>
    <row r="63" spans="1:4" x14ac:dyDescent="0.2">
      <c r="A63" s="5"/>
      <c r="B63" s="44"/>
      <c r="C63" s="44"/>
      <c r="D63" s="15"/>
    </row>
    <row r="64" spans="1:4" x14ac:dyDescent="0.2">
      <c r="A64" s="5" t="s">
        <v>92</v>
      </c>
      <c r="B64" s="44">
        <f>B57</f>
        <v>1498100</v>
      </c>
      <c r="C64" s="44">
        <f>C57</f>
        <v>937000</v>
      </c>
      <c r="D64" s="15">
        <v>837217.33</v>
      </c>
    </row>
    <row r="65" spans="1:4" x14ac:dyDescent="0.2">
      <c r="A65" s="5" t="s">
        <v>91</v>
      </c>
      <c r="B65" s="44">
        <f>C62</f>
        <v>0</v>
      </c>
      <c r="C65" s="44">
        <f>C62</f>
        <v>0</v>
      </c>
      <c r="D65" s="15">
        <v>-24918.51</v>
      </c>
    </row>
    <row r="66" spans="1:4" s="1" customFormat="1" x14ac:dyDescent="0.2">
      <c r="A66" s="4" t="s">
        <v>93</v>
      </c>
      <c r="B66" s="43">
        <f>SUM(B64:B65)</f>
        <v>1498100</v>
      </c>
      <c r="C66" s="43">
        <f>SUM(C64:C65)</f>
        <v>937000</v>
      </c>
      <c r="D66" s="39">
        <f>SUM(D64:D65)</f>
        <v>812298.82</v>
      </c>
    </row>
    <row r="67" spans="1:4" x14ac:dyDescent="0.2">
      <c r="A67" s="4"/>
      <c r="B67" s="45"/>
      <c r="C67" s="45"/>
      <c r="D67" s="26"/>
    </row>
    <row r="68" spans="1:4" x14ac:dyDescent="0.2">
      <c r="A68" s="4" t="s">
        <v>35</v>
      </c>
      <c r="B68" s="45">
        <f>-Ramme!E21</f>
        <v>1498100</v>
      </c>
      <c r="C68" s="45">
        <f>-Ramme!D21</f>
        <v>937000</v>
      </c>
      <c r="D68" s="26">
        <v>868869.91</v>
      </c>
    </row>
    <row r="69" spans="1:4" x14ac:dyDescent="0.2">
      <c r="A69" s="4"/>
      <c r="B69" s="45"/>
      <c r="C69" s="45"/>
      <c r="D69" s="26"/>
    </row>
    <row r="70" spans="1:4" s="1" customFormat="1" x14ac:dyDescent="0.2">
      <c r="A70" s="12" t="s">
        <v>14</v>
      </c>
      <c r="B70" s="72">
        <f>B66-B68</f>
        <v>0</v>
      </c>
      <c r="C70" s="72">
        <f>C66-C68</f>
        <v>0</v>
      </c>
      <c r="D70" s="71">
        <f>D66-D68</f>
        <v>-56571.090000000084</v>
      </c>
    </row>
    <row r="71" spans="1:4" x14ac:dyDescent="0.2">
      <c r="B71" s="46"/>
      <c r="C71" s="46"/>
    </row>
    <row r="72" spans="1:4" x14ac:dyDescent="0.2">
      <c r="B72" s="46"/>
      <c r="C72" s="46"/>
    </row>
    <row r="73" spans="1:4" x14ac:dyDescent="0.2">
      <c r="A73" t="s">
        <v>129</v>
      </c>
      <c r="B73" s="46"/>
      <c r="C73" s="46"/>
    </row>
    <row r="74" spans="1:4" x14ac:dyDescent="0.2">
      <c r="B74" s="46"/>
      <c r="C74" s="46"/>
    </row>
    <row r="75" spans="1:4" x14ac:dyDescent="0.2">
      <c r="B75" s="46"/>
      <c r="C75" s="46"/>
    </row>
    <row r="76" spans="1:4" x14ac:dyDescent="0.2">
      <c r="B76" s="46"/>
      <c r="C76" s="46"/>
    </row>
    <row r="77" spans="1:4" x14ac:dyDescent="0.2">
      <c r="B77" s="46"/>
      <c r="C77" s="46"/>
    </row>
    <row r="78" spans="1:4" x14ac:dyDescent="0.2">
      <c r="B78" s="46"/>
      <c r="C78" s="46"/>
    </row>
    <row r="79" spans="1:4" x14ac:dyDescent="0.2">
      <c r="B79" s="46"/>
      <c r="C79" s="46"/>
    </row>
    <row r="80" spans="1:4" x14ac:dyDescent="0.2">
      <c r="B80" s="46"/>
      <c r="C80" s="46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C16" sqref="C16"/>
    </sheetView>
  </sheetViews>
  <sheetFormatPr baseColWidth="10" defaultRowHeight="12.75" x14ac:dyDescent="0.2"/>
  <cols>
    <col min="1" max="1" width="42.5703125" customWidth="1"/>
    <col min="2" max="2" width="12.85546875" hidden="1" customWidth="1"/>
    <col min="3" max="3" width="13.85546875" style="2" bestFit="1" customWidth="1"/>
    <col min="4" max="4" width="14.85546875" style="2" customWidth="1"/>
    <col min="5" max="5" width="13.85546875" style="2" bestFit="1" customWidth="1"/>
  </cols>
  <sheetData>
    <row r="1" spans="1:5" ht="18" x14ac:dyDescent="0.25">
      <c r="A1" s="28" t="s">
        <v>36</v>
      </c>
      <c r="B1" s="1"/>
    </row>
    <row r="3" spans="1:5" x14ac:dyDescent="0.2">
      <c r="A3" s="1" t="s">
        <v>113</v>
      </c>
      <c r="B3" s="1"/>
    </row>
    <row r="4" spans="1:5" x14ac:dyDescent="0.2">
      <c r="A4" s="1"/>
      <c r="B4" s="1"/>
    </row>
    <row r="5" spans="1:5" ht="25.5" x14ac:dyDescent="0.2">
      <c r="A5" s="4"/>
      <c r="B5" s="4"/>
      <c r="C5" s="10" t="s">
        <v>117</v>
      </c>
      <c r="D5" s="10" t="s">
        <v>116</v>
      </c>
      <c r="E5" s="10" t="s">
        <v>124</v>
      </c>
    </row>
    <row r="6" spans="1:5" x14ac:dyDescent="0.2">
      <c r="A6" s="11" t="s">
        <v>7</v>
      </c>
      <c r="B6" s="11"/>
      <c r="C6" s="14"/>
      <c r="D6" s="14"/>
      <c r="E6" s="14"/>
    </row>
    <row r="7" spans="1:5" x14ac:dyDescent="0.2">
      <c r="A7" s="5" t="s">
        <v>2</v>
      </c>
      <c r="B7" s="19">
        <v>6</v>
      </c>
      <c r="C7" s="6"/>
      <c r="D7" s="6">
        <v>0</v>
      </c>
      <c r="E7" s="15">
        <v>0</v>
      </c>
    </row>
    <row r="8" spans="1:5" x14ac:dyDescent="0.2">
      <c r="A8" s="5" t="s">
        <v>3</v>
      </c>
      <c r="B8" s="19" t="s">
        <v>27</v>
      </c>
      <c r="C8" s="6"/>
      <c r="D8" s="6">
        <v>0</v>
      </c>
      <c r="E8" s="15">
        <v>0</v>
      </c>
    </row>
    <row r="9" spans="1:5" x14ac:dyDescent="0.2">
      <c r="A9" s="5" t="s">
        <v>1</v>
      </c>
      <c r="B9" s="19" t="s">
        <v>33</v>
      </c>
      <c r="C9" s="6">
        <v>-1498100</v>
      </c>
      <c r="D9" s="6">
        <v>-937000</v>
      </c>
      <c r="E9" s="15">
        <v>-868000</v>
      </c>
    </row>
    <row r="10" spans="1:5" x14ac:dyDescent="0.2">
      <c r="A10" s="5" t="s">
        <v>34</v>
      </c>
      <c r="B10" s="19">
        <v>729</v>
      </c>
      <c r="C10" s="6">
        <v>0</v>
      </c>
      <c r="D10" s="6">
        <v>0</v>
      </c>
      <c r="E10" s="15">
        <v>-24918.51</v>
      </c>
    </row>
    <row r="11" spans="1:5" x14ac:dyDescent="0.2">
      <c r="A11" s="5" t="s">
        <v>4</v>
      </c>
      <c r="B11" s="19"/>
      <c r="C11" s="6">
        <v>0</v>
      </c>
      <c r="D11" s="6"/>
      <c r="E11" s="15">
        <v>0</v>
      </c>
    </row>
    <row r="12" spans="1:5" x14ac:dyDescent="0.2">
      <c r="A12" s="9" t="s">
        <v>5</v>
      </c>
      <c r="B12" s="19"/>
      <c r="C12" s="6">
        <f>SUM(C7:C11)</f>
        <v>-1498100</v>
      </c>
      <c r="D12" s="6">
        <f>SUM(D7:D11)</f>
        <v>-937000</v>
      </c>
      <c r="E12" s="15"/>
    </row>
    <row r="13" spans="1:5" x14ac:dyDescent="0.2">
      <c r="A13" s="11" t="s">
        <v>6</v>
      </c>
      <c r="B13" s="20"/>
      <c r="C13" s="14"/>
      <c r="D13" s="14"/>
      <c r="E13" s="17"/>
    </row>
    <row r="14" spans="1:5" s="3" customFormat="1" x14ac:dyDescent="0.2">
      <c r="A14" s="7" t="s">
        <v>8</v>
      </c>
      <c r="B14" s="21" t="s">
        <v>28</v>
      </c>
      <c r="C14" s="8">
        <v>1234700</v>
      </c>
      <c r="D14" s="8">
        <v>700600</v>
      </c>
      <c r="E14" s="18">
        <v>576633.53</v>
      </c>
    </row>
    <row r="15" spans="1:5" x14ac:dyDescent="0.2">
      <c r="A15" s="7" t="s">
        <v>9</v>
      </c>
      <c r="B15" s="21" t="s">
        <v>29</v>
      </c>
      <c r="C15" s="6">
        <v>242400</v>
      </c>
      <c r="D15" s="6">
        <v>218400</v>
      </c>
      <c r="E15" s="15">
        <v>219565.29</v>
      </c>
    </row>
    <row r="16" spans="1:5" x14ac:dyDescent="0.2">
      <c r="A16" s="7" t="s">
        <v>30</v>
      </c>
      <c r="B16" s="21">
        <v>3</v>
      </c>
      <c r="C16" s="6">
        <v>21000</v>
      </c>
      <c r="D16" s="6">
        <v>18000</v>
      </c>
      <c r="E16" s="15">
        <v>16100</v>
      </c>
    </row>
    <row r="17" spans="1:5" x14ac:dyDescent="0.2">
      <c r="A17" s="5" t="s">
        <v>10</v>
      </c>
      <c r="B17" s="19">
        <v>400</v>
      </c>
      <c r="C17" s="6"/>
      <c r="D17" s="6">
        <v>0</v>
      </c>
      <c r="E17" s="15">
        <v>24918.51</v>
      </c>
    </row>
    <row r="18" spans="1:5" x14ac:dyDescent="0.2">
      <c r="A18" s="5" t="s">
        <v>11</v>
      </c>
      <c r="B18" s="19"/>
      <c r="C18" s="6"/>
      <c r="D18" s="6">
        <v>0</v>
      </c>
      <c r="E18" s="15">
        <v>0</v>
      </c>
    </row>
    <row r="19" spans="1:5" x14ac:dyDescent="0.2">
      <c r="A19" s="5" t="s">
        <v>12</v>
      </c>
      <c r="B19" s="19"/>
      <c r="C19" s="6"/>
      <c r="D19" s="6">
        <v>0</v>
      </c>
      <c r="E19" s="15">
        <v>0</v>
      </c>
    </row>
    <row r="20" spans="1:5" x14ac:dyDescent="0.2">
      <c r="A20" s="9" t="s">
        <v>13</v>
      </c>
      <c r="B20" s="19"/>
      <c r="C20" s="6">
        <f>SUM(C14:C19)</f>
        <v>1498100</v>
      </c>
      <c r="D20" s="6">
        <f>SUM(D14:D19)</f>
        <v>937000</v>
      </c>
      <c r="E20" s="15">
        <v>837217.33</v>
      </c>
    </row>
    <row r="21" spans="1:5" x14ac:dyDescent="0.2">
      <c r="A21" s="4" t="s">
        <v>15</v>
      </c>
      <c r="B21" s="19"/>
      <c r="C21" s="6">
        <f>C12+C20</f>
        <v>0</v>
      </c>
      <c r="D21" s="6">
        <f>D12+D20</f>
        <v>0</v>
      </c>
      <c r="E21" s="15">
        <v>-55701.18</v>
      </c>
    </row>
    <row r="22" spans="1:5" x14ac:dyDescent="0.2">
      <c r="A22" s="11" t="s">
        <v>16</v>
      </c>
      <c r="B22" s="20"/>
      <c r="C22" s="14"/>
      <c r="D22" s="14"/>
      <c r="E22" s="17"/>
    </row>
    <row r="23" spans="1:5" x14ac:dyDescent="0.2">
      <c r="A23" s="5" t="s">
        <v>17</v>
      </c>
      <c r="B23" s="19">
        <v>900</v>
      </c>
      <c r="C23" s="6">
        <v>0</v>
      </c>
      <c r="D23" s="6">
        <v>0</v>
      </c>
      <c r="E23" s="15">
        <v>-869.91</v>
      </c>
    </row>
    <row r="24" spans="1:5" x14ac:dyDescent="0.2">
      <c r="A24" s="5" t="s">
        <v>18</v>
      </c>
      <c r="B24" s="27">
        <v>500</v>
      </c>
      <c r="C24" s="6">
        <v>0</v>
      </c>
      <c r="D24" s="6">
        <v>0</v>
      </c>
      <c r="E24" s="15">
        <v>0</v>
      </c>
    </row>
    <row r="25" spans="1:5" x14ac:dyDescent="0.2">
      <c r="A25" s="7" t="s">
        <v>0</v>
      </c>
      <c r="B25" s="19"/>
      <c r="C25" s="6">
        <v>0</v>
      </c>
      <c r="D25" s="6">
        <v>0</v>
      </c>
      <c r="E25" s="15">
        <v>0</v>
      </c>
    </row>
    <row r="26" spans="1:5" x14ac:dyDescent="0.2">
      <c r="A26" s="5" t="s">
        <v>19</v>
      </c>
      <c r="B26" s="19"/>
      <c r="C26" s="6">
        <v>0</v>
      </c>
      <c r="D26" s="6">
        <v>0</v>
      </c>
      <c r="E26" s="15">
        <v>0</v>
      </c>
    </row>
    <row r="27" spans="1:5" x14ac:dyDescent="0.2">
      <c r="A27" s="5" t="s">
        <v>26</v>
      </c>
      <c r="B27" s="21"/>
      <c r="C27" s="6">
        <v>0</v>
      </c>
      <c r="D27" s="6">
        <v>0</v>
      </c>
      <c r="E27" s="15">
        <v>0</v>
      </c>
    </row>
    <row r="28" spans="1:5" x14ac:dyDescent="0.2">
      <c r="A28" s="12" t="s">
        <v>20</v>
      </c>
      <c r="B28" s="22"/>
      <c r="C28" s="13">
        <f>C21+C23+C24+C25+C26</f>
        <v>0</v>
      </c>
      <c r="D28" s="13">
        <f>D21+D23+D24+D25+D26</f>
        <v>0</v>
      </c>
      <c r="E28" s="16">
        <f>E21+E23+E24+E25+E26</f>
        <v>-56571.090000000004</v>
      </c>
    </row>
    <row r="29" spans="1:5" x14ac:dyDescent="0.2">
      <c r="A29" s="4" t="s">
        <v>21</v>
      </c>
      <c r="B29" s="19"/>
      <c r="C29" s="6"/>
      <c r="D29" s="6"/>
      <c r="E29" s="15"/>
    </row>
    <row r="30" spans="1:5" x14ac:dyDescent="0.2">
      <c r="A30" s="5" t="s">
        <v>22</v>
      </c>
      <c r="B30" s="19">
        <v>540</v>
      </c>
      <c r="C30" s="6"/>
      <c r="D30" s="6">
        <v>0</v>
      </c>
      <c r="E30" s="15">
        <v>68787.02</v>
      </c>
    </row>
    <row r="31" spans="1:5" x14ac:dyDescent="0.2">
      <c r="A31" s="5" t="s">
        <v>31</v>
      </c>
      <c r="B31" s="19">
        <v>530</v>
      </c>
      <c r="C31" s="6"/>
      <c r="D31" s="6">
        <v>0</v>
      </c>
      <c r="E31" s="15">
        <v>0</v>
      </c>
    </row>
    <row r="32" spans="1:5" x14ac:dyDescent="0.2">
      <c r="A32" s="5" t="s">
        <v>23</v>
      </c>
      <c r="B32" s="19">
        <v>940</v>
      </c>
      <c r="C32" s="6">
        <v>0</v>
      </c>
      <c r="D32" s="6">
        <v>0</v>
      </c>
      <c r="E32" s="15">
        <v>0</v>
      </c>
    </row>
    <row r="33" spans="1:7" x14ac:dyDescent="0.2">
      <c r="A33" s="5" t="s">
        <v>32</v>
      </c>
      <c r="B33" s="19">
        <v>930</v>
      </c>
      <c r="C33" s="6"/>
      <c r="D33" s="6">
        <v>0</v>
      </c>
      <c r="E33" s="15">
        <v>-68787.02</v>
      </c>
    </row>
    <row r="34" spans="1:7" x14ac:dyDescent="0.2">
      <c r="A34" s="5" t="s">
        <v>24</v>
      </c>
      <c r="B34" s="19">
        <v>570</v>
      </c>
      <c r="C34" s="6"/>
      <c r="D34" s="6">
        <v>0</v>
      </c>
      <c r="E34" s="15">
        <v>0</v>
      </c>
    </row>
    <row r="35" spans="1:7" x14ac:dyDescent="0.2">
      <c r="A35" s="12" t="s">
        <v>25</v>
      </c>
      <c r="B35" s="22"/>
      <c r="C35" s="13">
        <f>SUM(C28:C34)</f>
        <v>0</v>
      </c>
      <c r="D35" s="13">
        <f>SUM(D28:D34)</f>
        <v>0</v>
      </c>
      <c r="E35" s="16">
        <f>SUM(E28:E34)</f>
        <v>-56571.090000000004</v>
      </c>
      <c r="G35" s="25"/>
    </row>
    <row r="36" spans="1:7" x14ac:dyDescent="0.2">
      <c r="B36" s="23"/>
    </row>
    <row r="37" spans="1:7" x14ac:dyDescent="0.2">
      <c r="B37" s="24"/>
    </row>
    <row r="38" spans="1:7" x14ac:dyDescent="0.2">
      <c r="A38" s="1" t="s">
        <v>37</v>
      </c>
      <c r="B38" s="1"/>
      <c r="C38"/>
      <c r="D38"/>
      <c r="E38" s="25"/>
    </row>
    <row r="39" spans="1:7" x14ac:dyDescent="0.2">
      <c r="A39" s="1"/>
      <c r="B39" s="1"/>
      <c r="C39"/>
      <c r="D39"/>
      <c r="E39"/>
    </row>
    <row r="40" spans="1:7" ht="25.5" x14ac:dyDescent="0.2">
      <c r="A40" s="29" t="s">
        <v>38</v>
      </c>
      <c r="B40" s="29"/>
      <c r="C40" s="30" t="s">
        <v>117</v>
      </c>
      <c r="D40" s="30" t="s">
        <v>116</v>
      </c>
      <c r="E40" s="30" t="s">
        <v>124</v>
      </c>
      <c r="G40" s="25"/>
    </row>
    <row r="41" spans="1:7" x14ac:dyDescent="0.2">
      <c r="A41" s="5" t="s">
        <v>39</v>
      </c>
      <c r="B41" s="5"/>
      <c r="C41" s="31">
        <v>0</v>
      </c>
      <c r="D41" s="31">
        <v>0</v>
      </c>
      <c r="E41" s="31">
        <v>0</v>
      </c>
      <c r="G41" s="25"/>
    </row>
    <row r="42" spans="1:7" x14ac:dyDescent="0.2">
      <c r="A42" s="5" t="s">
        <v>40</v>
      </c>
      <c r="B42" s="5"/>
      <c r="C42" s="31">
        <v>0</v>
      </c>
      <c r="D42" s="31">
        <v>0</v>
      </c>
      <c r="E42" s="31">
        <v>0</v>
      </c>
      <c r="G42" s="25"/>
    </row>
    <row r="43" spans="1:7" x14ac:dyDescent="0.2">
      <c r="A43" s="33" t="s">
        <v>41</v>
      </c>
      <c r="B43" s="33"/>
      <c r="C43" s="34">
        <f>SUM(C41:C42)</f>
        <v>0</v>
      </c>
      <c r="D43" s="34">
        <v>0</v>
      </c>
      <c r="E43" s="34">
        <f>SUM(E41:E42)</f>
        <v>0</v>
      </c>
      <c r="G43" s="25"/>
    </row>
    <row r="44" spans="1:7" x14ac:dyDescent="0.2">
      <c r="A44" s="5" t="s">
        <v>42</v>
      </c>
      <c r="B44" s="5"/>
      <c r="C44" s="31">
        <v>0</v>
      </c>
      <c r="D44" s="31">
        <v>0</v>
      </c>
      <c r="E44" s="31">
        <v>0</v>
      </c>
      <c r="G44" s="25"/>
    </row>
    <row r="45" spans="1:7" x14ac:dyDescent="0.2">
      <c r="A45" s="5" t="s">
        <v>43</v>
      </c>
      <c r="B45" s="5"/>
      <c r="C45" s="31">
        <v>0</v>
      </c>
      <c r="D45" s="31">
        <v>0</v>
      </c>
      <c r="E45" s="31">
        <v>0</v>
      </c>
      <c r="G45" s="25"/>
    </row>
    <row r="46" spans="1:7" x14ac:dyDescent="0.2">
      <c r="A46" s="5" t="s">
        <v>44</v>
      </c>
      <c r="B46" s="5"/>
      <c r="C46" s="31">
        <v>0</v>
      </c>
      <c r="D46" s="31">
        <v>0</v>
      </c>
      <c r="E46" s="31">
        <v>0</v>
      </c>
      <c r="G46" s="25"/>
    </row>
    <row r="47" spans="1:7" x14ac:dyDescent="0.2">
      <c r="A47" s="5" t="s">
        <v>45</v>
      </c>
      <c r="B47" s="5"/>
      <c r="C47" s="31">
        <v>0</v>
      </c>
      <c r="D47" s="31">
        <v>0</v>
      </c>
      <c r="E47" s="31">
        <v>0</v>
      </c>
      <c r="G47" s="25"/>
    </row>
    <row r="48" spans="1:7" x14ac:dyDescent="0.2">
      <c r="A48" s="5" t="s">
        <v>46</v>
      </c>
      <c r="B48" s="5"/>
      <c r="C48" s="31">
        <v>0</v>
      </c>
      <c r="D48" s="31">
        <v>0</v>
      </c>
      <c r="E48" s="31">
        <v>0</v>
      </c>
      <c r="G48" s="25"/>
    </row>
    <row r="49" spans="1:7" x14ac:dyDescent="0.2">
      <c r="A49" s="5" t="s">
        <v>47</v>
      </c>
      <c r="B49" s="5"/>
      <c r="C49" s="31">
        <v>0</v>
      </c>
      <c r="D49" s="31">
        <v>0</v>
      </c>
      <c r="E49" s="31">
        <v>0</v>
      </c>
      <c r="G49" s="25"/>
    </row>
    <row r="50" spans="1:7" x14ac:dyDescent="0.2">
      <c r="A50" s="33" t="s">
        <v>48</v>
      </c>
      <c r="B50" s="33"/>
      <c r="C50" s="34">
        <f>SUM(C44:C49)</f>
        <v>0</v>
      </c>
      <c r="D50" s="34">
        <v>0</v>
      </c>
      <c r="E50" s="34">
        <f>SUM(E44:E49)</f>
        <v>0</v>
      </c>
      <c r="G50" s="25"/>
    </row>
    <row r="51" spans="1:7" x14ac:dyDescent="0.2">
      <c r="A51" s="35" t="s">
        <v>49</v>
      </c>
      <c r="B51" s="35"/>
      <c r="C51" s="32">
        <f>C43-C50</f>
        <v>0</v>
      </c>
      <c r="D51" s="32">
        <v>0</v>
      </c>
      <c r="E51" s="32">
        <f>E43-E50</f>
        <v>0</v>
      </c>
    </row>
  </sheetData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Ramme</vt:lpstr>
      <vt:lpstr>Styret</vt:lpstr>
      <vt:lpstr>Detaljbudsjett</vt:lpstr>
    </vt:vector>
  </TitlesOfParts>
  <Company>Fredrikstad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Bjørnstad</dc:creator>
  <cp:lastModifiedBy>anirov</cp:lastModifiedBy>
  <cp:lastPrinted>2014-10-16T07:11:42Z</cp:lastPrinted>
  <dcterms:created xsi:type="dcterms:W3CDTF">2004-08-26T08:42:53Z</dcterms:created>
  <dcterms:modified xsi:type="dcterms:W3CDTF">2014-11-03T08:53:48Z</dcterms:modified>
</cp:coreProperties>
</file>